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90" windowWidth="18120" windowHeight="10485"/>
  </bookViews>
  <sheets>
    <sheet name="DohSofi" sheetId="1" r:id="rId1"/>
    <sheet name="TNUAA" sheetId="2" r:id="rId2"/>
  </sheets>
  <externalReferences>
    <externalReference r:id="rId3"/>
    <externalReference r:id="rId4"/>
    <externalReference r:id="rId5"/>
    <externalReference r:id="rId6"/>
  </externalReferences>
  <definedNames>
    <definedName name="_tab1">#REF!</definedName>
    <definedName name="AzivaPeilim">#REF!</definedName>
    <definedName name="GidulPensia">#REF!</definedName>
    <definedName name="gvarim">'[1]שיעור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'[1]שיעור גידול שכר'!$O$8:$T$42</definedName>
    <definedName name="_xlnm.Print_Area" localSheetId="0">DohSofi!$D$7:$J$49</definedName>
    <definedName name="_xlnm.Print_Area" localSheetId="1">TNUAA!$E$6:$H$33</definedName>
    <definedName name="reg_calc_date">'[2]נתוני בסיס'!$C$3</definedName>
    <definedName name="reg_chg_date">'[2]נתוני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[3]SACHAR_GIL!$E$12:$K$54</definedName>
    <definedName name="Year">#REF!</definedName>
    <definedName name="z">#REF!</definedName>
    <definedName name="סיכום_צבירה_לפי_סטטוס">#REF!</definedName>
  </definedNames>
  <calcPr calcId="125725"/>
</workbook>
</file>

<file path=xl/calcChain.xml><?xml version="1.0" encoding="utf-8"?>
<calcChain xmlns="http://schemas.openxmlformats.org/spreadsheetml/2006/main">
  <c r="E30" i="2"/>
  <c r="E29"/>
  <c r="E28"/>
  <c r="E31" s="1"/>
  <c r="E24"/>
  <c r="E23"/>
  <c r="E22"/>
  <c r="E25" s="1"/>
  <c r="E19"/>
  <c r="E18"/>
  <c r="E14"/>
  <c r="E13"/>
  <c r="F42" i="1"/>
  <c r="F41"/>
  <c r="I32"/>
  <c r="F31"/>
  <c r="I24"/>
  <c r="F22"/>
  <c r="F23" s="1"/>
  <c r="F15"/>
  <c r="F14"/>
  <c r="I14" s="1"/>
  <c r="I11"/>
  <c r="I36" l="1"/>
  <c r="D19" i="2" l="1"/>
  <c r="F36" i="1"/>
  <c r="F34" s="1"/>
  <c r="D18" i="2"/>
</calcChain>
</file>

<file path=xl/sharedStrings.xml><?xml version="1.0" encoding="utf-8"?>
<sst xmlns="http://schemas.openxmlformats.org/spreadsheetml/2006/main" count="58" uniqueCount="49">
  <si>
    <t>אלטשולר שחם פנסיה כללית - מאזן אקטוארי  ליום 30/06/2013</t>
  </si>
  <si>
    <t>(באלפי ש"ח)</t>
  </si>
  <si>
    <t>12/2012</t>
  </si>
  <si>
    <t>6/2013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</si>
  <si>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</si>
  <si>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</si>
  <si>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</si>
  <si>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</si>
  <si>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</si>
  <si>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השכר</t>
  </si>
  <si>
    <t>לפנסיונרים וותיקים</t>
  </si>
  <si>
    <t>זקנה</t>
  </si>
  <si>
    <t>נכות</t>
  </si>
  <si>
    <t>שאירים</t>
  </si>
  <si>
    <t>תביעות תלויות IBNR</t>
  </si>
  <si>
    <t>סה"כ</t>
  </si>
  <si>
    <t>עתודה לפנסיונרים וותיקים</t>
  </si>
  <si>
    <t>נכסים שנצברו לפי המאזן החשבונאי לפנסיונרים וותיקים + עודפים אקטואריים דימוגרפיים</t>
  </si>
  <si>
    <t>לפנסיונרים</t>
  </si>
  <si>
    <t>עתודה לפנסיונרים</t>
  </si>
  <si>
    <t>נכסים שנצברו לפי המאזן החשבונאי לפנסיונרים חדשים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</si>
  <si>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</si>
  <si>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</si>
  <si>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</si>
  <si>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</t>
  </si>
  <si>
    <t>שיעור עידכון הצבירה של העמיתים הפעילים והמוקפאים בגין תשואה דמוגרפית</t>
  </si>
  <si>
    <t>שיעור העידכון של הפנסיה לפנסיונרים זכאים וותיקים בגין תשואה דמוגרפית והונית</t>
  </si>
  <si>
    <t>ישעיהו אורזיצר</t>
  </si>
  <si>
    <t>אקטואר</t>
  </si>
  <si>
    <t>תנועה בעודף האקטוארי באלפי ש"ח</t>
  </si>
  <si>
    <t>בשנת 2013</t>
  </si>
  <si>
    <t xml:space="preserve">העודף (גרעון) שנגרם </t>
  </si>
  <si>
    <t>המצב בפועל</t>
  </si>
  <si>
    <t>מצב צפוי</t>
  </si>
  <si>
    <t>השינוי בעודף שנגרם במהלך השנה</t>
  </si>
  <si>
    <t>עודף/גרעון אקטוארי בגין מקרי נכות</t>
  </si>
  <si>
    <t>עודף/גרעון אקטוארי בגין מקרי פטירת פעילים</t>
  </si>
  <si>
    <t>עודף/גרעון אקטוארי בגין זקנה ושאירי זקנה</t>
  </si>
  <si>
    <t>עודף/גרעון אקטוארי בגין עזיבות</t>
  </si>
  <si>
    <t>שינוי ב - IBNR</t>
  </si>
  <si>
    <t>גורמים אחרים</t>
  </si>
  <si>
    <t>סה"כ עודף/גרעון אקטוארי (תשואה דמוגרפית)</t>
  </si>
  <si>
    <t>פנסיונרים זכאים</t>
  </si>
  <si>
    <t>תוספת עודף/גרעון אקטוארי לזכאים קיימים: (כלול בעודף הדמוגרפי)</t>
  </si>
  <si>
    <t>עודף/גרעון אקטוארי בגין סטיה מהנחת התשואה</t>
  </si>
  <si>
    <t>עודף/גרעון אקטוארי בגין שינויים בריבית ההיוון</t>
  </si>
  <si>
    <t>סך הכל</t>
  </si>
  <si>
    <t>פנסיונרים</t>
  </si>
  <si>
    <t>תוספת עודף/גרעון אקטוארי לפנסיונרים: (כלול בעודף הדמוגרפי)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</si>
</sst>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0%"/>
    <numFmt numFmtId="167" formatCode="#,##0.0000"/>
    <numFmt numFmtId="168" formatCode="mm/yy"/>
    <numFmt numFmtId="169" formatCode="0.000%"/>
    <numFmt numFmtId="170" formatCode="_ * #,##0.00000_ ;_ * \-#,##0.00000_ ;_ * &quot;-&quot;??_ ;_ @_ "/>
    <numFmt numFmtId="171" formatCode="_ &quot;¤&quot;\ * #,##0_ ;_ &quot;¤&quot;\ * \-#,##0_ ;_ &quot;¤&quot;\ * &quot;-&quot;_ ;_ @_ "/>
  </numFmts>
  <fonts count="21"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u/>
      <sz val="18"/>
      <name val="David"/>
      <charset val="177"/>
    </font>
    <font>
      <b/>
      <sz val="16"/>
      <name val="David"/>
      <charset val="177"/>
    </font>
    <font>
      <b/>
      <sz val="14"/>
      <name val="David"/>
      <charset val="177"/>
    </font>
    <font>
      <sz val="14"/>
      <name val="David"/>
      <charset val="177"/>
    </font>
    <font>
      <sz val="13"/>
      <name val="Arial"/>
      <family val="2"/>
      <charset val="177"/>
    </font>
    <font>
      <sz val="10"/>
      <color indexed="8"/>
      <name val="Arial"/>
      <family val="2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8" fillId="0" borderId="0"/>
    <xf numFmtId="171" fontId="1" fillId="0" borderId="0" applyFont="0" applyFill="0" applyBorder="0" applyAlignment="0" applyProtection="0"/>
    <xf numFmtId="0" fontId="19" fillId="0" borderId="31" applyNumberFormat="0" applyAlignment="0" applyProtection="0">
      <alignment horizontal="left" vertical="center"/>
    </xf>
    <xf numFmtId="0" fontId="19" fillId="0" borderId="20">
      <alignment horizontal="left" vertical="center"/>
    </xf>
    <xf numFmtId="0" fontId="20" fillId="0" borderId="0">
      <alignment horizontal="right" wrapText="1"/>
    </xf>
  </cellStyleXfs>
  <cellXfs count="152">
    <xf numFmtId="0" fontId="0" fillId="0" borderId="0" xfId="0"/>
    <xf numFmtId="0" fontId="4" fillId="0" borderId="0" xfId="3" applyFont="1" applyAlignment="1"/>
    <xf numFmtId="0" fontId="2" fillId="0" borderId="0" xfId="3" applyAlignment="1"/>
    <xf numFmtId="4" fontId="2" fillId="0" borderId="0" xfId="3" applyNumberFormat="1" applyAlignment="1"/>
    <xf numFmtId="0" fontId="2" fillId="0" borderId="0" xfId="3" applyAlignment="1">
      <alignment vertical="top" wrapText="1"/>
    </xf>
    <xf numFmtId="4" fontId="2" fillId="0" borderId="0" xfId="3" applyNumberFormat="1"/>
    <xf numFmtId="0" fontId="2" fillId="0" borderId="0" xfId="3"/>
    <xf numFmtId="0" fontId="6" fillId="0" borderId="1" xfId="3" quotePrefix="1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4" fontId="2" fillId="2" borderId="2" xfId="3" applyNumberFormat="1" applyFill="1" applyBorder="1"/>
    <xf numFmtId="4" fontId="2" fillId="2" borderId="3" xfId="3" applyNumberFormat="1" applyFill="1" applyBorder="1"/>
    <xf numFmtId="0" fontId="2" fillId="2" borderId="4" xfId="3" applyFill="1" applyBorder="1" applyAlignment="1">
      <alignment vertical="top" wrapText="1"/>
    </xf>
    <xf numFmtId="4" fontId="2" fillId="2" borderId="4" xfId="3" applyNumberFormat="1" applyFill="1" applyBorder="1"/>
    <xf numFmtId="0" fontId="2" fillId="2" borderId="5" xfId="3" applyFill="1" applyBorder="1" applyAlignment="1">
      <alignment vertical="top" wrapText="1"/>
    </xf>
    <xf numFmtId="4" fontId="2" fillId="2" borderId="6" xfId="3" applyNumberFormat="1" applyFill="1" applyBorder="1"/>
    <xf numFmtId="4" fontId="2" fillId="2" borderId="7" xfId="3" applyNumberFormat="1" applyFill="1" applyBorder="1"/>
    <xf numFmtId="0" fontId="2" fillId="2" borderId="8" xfId="3" applyFill="1" applyBorder="1" applyAlignment="1">
      <alignment vertical="top" wrapText="1"/>
    </xf>
    <xf numFmtId="4" fontId="2" fillId="2" borderId="8" xfId="3" applyNumberFormat="1" applyFill="1" applyBorder="1"/>
    <xf numFmtId="0" fontId="2" fillId="2" borderId="9" xfId="3" applyFill="1" applyBorder="1" applyAlignment="1">
      <alignment vertical="top" wrapText="1" readingOrder="2"/>
    </xf>
    <xf numFmtId="164" fontId="2" fillId="2" borderId="10" xfId="1" applyNumberFormat="1" applyFont="1" applyFill="1" applyBorder="1"/>
    <xf numFmtId="164" fontId="2" fillId="2" borderId="6" xfId="1" applyNumberFormat="1" applyFont="1" applyFill="1" applyBorder="1"/>
    <xf numFmtId="164" fontId="2" fillId="2" borderId="7" xfId="1" applyNumberFormat="1" applyFont="1" applyFill="1" applyBorder="1"/>
    <xf numFmtId="0" fontId="2" fillId="2" borderId="8" xfId="3" applyFont="1" applyFill="1" applyBorder="1" applyAlignment="1">
      <alignment wrapText="1" readingOrder="2"/>
    </xf>
    <xf numFmtId="164" fontId="2" fillId="2" borderId="6" xfId="1" applyNumberFormat="1" applyFont="1" applyFill="1" applyBorder="1" applyAlignment="1">
      <alignment wrapText="1"/>
    </xf>
    <xf numFmtId="164" fontId="2" fillId="2" borderId="8" xfId="1" applyNumberFormat="1" applyFont="1" applyFill="1" applyBorder="1" applyAlignment="1">
      <alignment wrapText="1"/>
    </xf>
    <xf numFmtId="4" fontId="2" fillId="2" borderId="9" xfId="3" applyNumberFormat="1" applyFont="1" applyFill="1" applyBorder="1" applyAlignment="1">
      <alignment wrapText="1"/>
    </xf>
    <xf numFmtId="0" fontId="2" fillId="2" borderId="8" xfId="3" applyFont="1" applyFill="1" applyBorder="1" applyAlignment="1">
      <alignment vertical="top" wrapText="1"/>
    </xf>
    <xf numFmtId="43" fontId="2" fillId="2" borderId="6" xfId="1" applyFont="1" applyFill="1" applyBorder="1"/>
    <xf numFmtId="43" fontId="2" fillId="2" borderId="8" xfId="1" applyFont="1" applyFill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43" fontId="2" fillId="0" borderId="8" xfId="1" applyFont="1" applyBorder="1"/>
    <xf numFmtId="43" fontId="2" fillId="0" borderId="6" xfId="1" applyFont="1" applyBorder="1"/>
    <xf numFmtId="0" fontId="0" fillId="0" borderId="9" xfId="0" applyBorder="1"/>
    <xf numFmtId="4" fontId="7" fillId="2" borderId="8" xfId="3" applyNumberFormat="1" applyFont="1" applyFill="1" applyBorder="1" applyAlignment="1">
      <alignment wrapText="1"/>
    </xf>
    <xf numFmtId="0" fontId="0" fillId="0" borderId="6" xfId="0" applyBorder="1"/>
    <xf numFmtId="0" fontId="0" fillId="0" borderId="8" xfId="0" applyBorder="1"/>
    <xf numFmtId="164" fontId="2" fillId="2" borderId="11" xfId="1" applyNumberFormat="1" applyFont="1" applyFill="1" applyBorder="1" applyAlignment="1">
      <alignment wrapText="1"/>
    </xf>
    <xf numFmtId="4" fontId="2" fillId="2" borderId="8" xfId="3" applyNumberFormat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wrapText="1"/>
    </xf>
    <xf numFmtId="164" fontId="8" fillId="0" borderId="6" xfId="1" applyNumberFormat="1" applyFont="1" applyBorder="1"/>
    <xf numFmtId="164" fontId="8" fillId="0" borderId="7" xfId="1" applyNumberFormat="1" applyFont="1" applyBorder="1"/>
    <xf numFmtId="0" fontId="2" fillId="2" borderId="8" xfId="3" applyFont="1" applyFill="1" applyBorder="1" applyAlignment="1">
      <alignment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43" fontId="2" fillId="2" borderId="8" xfId="1" applyFont="1" applyFill="1" applyBorder="1" applyAlignment="1">
      <alignment wrapText="1" readingOrder="2"/>
    </xf>
    <xf numFmtId="164" fontId="2" fillId="0" borderId="8" xfId="1" applyNumberFormat="1" applyFont="1" applyBorder="1"/>
    <xf numFmtId="43" fontId="2" fillId="2" borderId="8" xfId="1" applyFont="1" applyFill="1" applyBorder="1" applyAlignment="1">
      <alignment vertical="top" wrapText="1" readingOrder="2"/>
    </xf>
    <xf numFmtId="43" fontId="7" fillId="0" borderId="8" xfId="1" applyFont="1" applyBorder="1"/>
    <xf numFmtId="164" fontId="0" fillId="0" borderId="0" xfId="0" applyNumberFormat="1"/>
    <xf numFmtId="0" fontId="0" fillId="0" borderId="12" xfId="0" applyBorder="1"/>
    <xf numFmtId="0" fontId="0" fillId="0" borderId="13" xfId="0" applyBorder="1"/>
    <xf numFmtId="43" fontId="2" fillId="0" borderId="14" xfId="1" applyFont="1" applyBorder="1"/>
    <xf numFmtId="43" fontId="2" fillId="0" borderId="12" xfId="1" applyFont="1" applyBorder="1"/>
    <xf numFmtId="0" fontId="0" fillId="0" borderId="15" xfId="0" applyBorder="1"/>
    <xf numFmtId="164" fontId="7" fillId="0" borderId="16" xfId="1" applyNumberFormat="1" applyFont="1" applyBorder="1"/>
    <xf numFmtId="43" fontId="7" fillId="0" borderId="16" xfId="1" applyFont="1" applyBorder="1"/>
    <xf numFmtId="0" fontId="7" fillId="0" borderId="16" xfId="0" applyFont="1" applyBorder="1"/>
    <xf numFmtId="164" fontId="2" fillId="2" borderId="17" xfId="1" applyNumberFormat="1" applyFont="1" applyFill="1" applyBorder="1"/>
    <xf numFmtId="164" fontId="2" fillId="0" borderId="18" xfId="1" applyNumberFormat="1" applyFont="1" applyBorder="1"/>
    <xf numFmtId="164" fontId="2" fillId="0" borderId="0" xfId="1" applyNumberFormat="1" applyFont="1"/>
    <xf numFmtId="43" fontId="2" fillId="0" borderId="0" xfId="1" applyFont="1"/>
    <xf numFmtId="164" fontId="2" fillId="2" borderId="0" xfId="1" applyNumberFormat="1" applyFont="1" applyFill="1" applyBorder="1"/>
    <xf numFmtId="164" fontId="9" fillId="0" borderId="0" xfId="1" applyNumberFormat="1" applyFont="1"/>
    <xf numFmtId="165" fontId="9" fillId="0" borderId="0" xfId="1" applyNumberFormat="1" applyFont="1"/>
    <xf numFmtId="0" fontId="9" fillId="0" borderId="0" xfId="0" applyFont="1"/>
    <xf numFmtId="43" fontId="9" fillId="0" borderId="0" xfId="1" applyFont="1"/>
    <xf numFmtId="0" fontId="0" fillId="0" borderId="0" xfId="0" applyBorder="1"/>
    <xf numFmtId="0" fontId="11" fillId="0" borderId="0" xfId="0" applyFont="1" applyAlignment="1">
      <alignment horizontal="right"/>
    </xf>
    <xf numFmtId="0" fontId="7" fillId="0" borderId="0" xfId="0" applyFont="1" applyAlignment="1"/>
    <xf numFmtId="0" fontId="2" fillId="0" borderId="0" xfId="0" applyFont="1"/>
    <xf numFmtId="43" fontId="2" fillId="0" borderId="0" xfId="0" applyNumberFormat="1" applyFont="1"/>
    <xf numFmtId="166" fontId="2" fillId="0" borderId="0" xfId="2" applyNumberFormat="1" applyFont="1"/>
    <xf numFmtId="3" fontId="2" fillId="0" borderId="0" xfId="0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0" fillId="0" borderId="0" xfId="0" applyAlignment="1"/>
    <xf numFmtId="14" fontId="9" fillId="0" borderId="0" xfId="0" applyNumberFormat="1" applyFont="1" applyAlignment="1">
      <alignment horizontal="right" readingOrder="2"/>
    </xf>
    <xf numFmtId="167" fontId="2" fillId="0" borderId="0" xfId="3" applyNumberFormat="1"/>
    <xf numFmtId="168" fontId="2" fillId="0" borderId="0" xfId="3" applyNumberFormat="1"/>
    <xf numFmtId="0" fontId="2" fillId="0" borderId="0" xfId="3" applyAlignment="1">
      <alignment readingOrder="2"/>
    </xf>
    <xf numFmtId="4" fontId="2" fillId="0" borderId="0" xfId="3" applyNumberFormat="1" applyBorder="1"/>
    <xf numFmtId="0" fontId="2" fillId="0" borderId="0" xfId="3" applyBorder="1"/>
    <xf numFmtId="0" fontId="2" fillId="0" borderId="0" xfId="3" applyBorder="1" applyAlignment="1">
      <alignment readingOrder="2"/>
    </xf>
    <xf numFmtId="4" fontId="7" fillId="0" borderId="0" xfId="3" applyNumberFormat="1" applyFont="1" applyFill="1"/>
    <xf numFmtId="0" fontId="5" fillId="0" borderId="0" xfId="3" applyFont="1" applyFill="1" applyAlignment="1">
      <alignment horizontal="center"/>
    </xf>
    <xf numFmtId="0" fontId="7" fillId="0" borderId="0" xfId="3" applyFont="1" applyBorder="1"/>
    <xf numFmtId="4" fontId="14" fillId="0" borderId="0" xfId="3" applyNumberFormat="1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readingOrder="2"/>
    </xf>
    <xf numFmtId="43" fontId="2" fillId="0" borderId="0" xfId="1" applyFont="1" applyBorder="1"/>
    <xf numFmtId="164" fontId="15" fillId="0" borderId="2" xfId="1" applyNumberFormat="1" applyFont="1" applyFill="1" applyBorder="1" applyAlignment="1">
      <alignment horizontal="center"/>
    </xf>
    <xf numFmtId="164" fontId="15" fillId="0" borderId="3" xfId="1" applyNumberFormat="1" applyFont="1" applyFill="1" applyBorder="1" applyAlignment="1">
      <alignment horizontal="center"/>
    </xf>
    <xf numFmtId="0" fontId="15" fillId="0" borderId="3" xfId="3" applyFont="1" applyFill="1" applyBorder="1" applyAlignment="1">
      <alignment horizontal="center"/>
    </xf>
    <xf numFmtId="0" fontId="15" fillId="0" borderId="4" xfId="3" applyFont="1" applyFill="1" applyBorder="1" applyAlignment="1">
      <alignment horizontal="right" vertical="center" wrapText="1" readingOrder="2"/>
    </xf>
    <xf numFmtId="4" fontId="2" fillId="0" borderId="22" xfId="3" applyNumberFormat="1" applyFont="1" applyFill="1" applyBorder="1" applyAlignment="1"/>
    <xf numFmtId="164" fontId="16" fillId="0" borderId="6" xfId="1" applyNumberFormat="1" applyFont="1" applyFill="1" applyBorder="1" applyAlignment="1"/>
    <xf numFmtId="164" fontId="16" fillId="0" borderId="7" xfId="1" applyNumberFormat="1" applyFont="1" applyFill="1" applyBorder="1" applyAlignment="1"/>
    <xf numFmtId="0" fontId="16" fillId="0" borderId="7" xfId="3" applyFont="1" applyFill="1" applyBorder="1" applyAlignment="1"/>
    <xf numFmtId="0" fontId="16" fillId="0" borderId="8" xfId="3" applyFont="1" applyFill="1" applyBorder="1" applyAlignment="1">
      <alignment readingOrder="2"/>
    </xf>
    <xf numFmtId="43" fontId="17" fillId="0" borderId="0" xfId="1" applyFont="1"/>
    <xf numFmtId="164" fontId="16" fillId="0" borderId="10" xfId="1" applyNumberFormat="1" applyFont="1" applyFill="1" applyBorder="1" applyAlignment="1">
      <alignment readingOrder="2"/>
    </xf>
    <xf numFmtId="12" fontId="17" fillId="0" borderId="0" xfId="1" applyNumberFormat="1" applyFont="1" applyBorder="1"/>
    <xf numFmtId="164" fontId="16" fillId="0" borderId="7" xfId="1" applyNumberFormat="1" applyFont="1" applyFill="1" applyBorder="1" applyAlignment="1">
      <alignment readingOrder="2"/>
    </xf>
    <xf numFmtId="43" fontId="17" fillId="0" borderId="0" xfId="1" applyFont="1" applyBorder="1"/>
    <xf numFmtId="164" fontId="16" fillId="0" borderId="23" xfId="1" applyNumberFormat="1" applyFont="1" applyFill="1" applyBorder="1" applyAlignment="1"/>
    <xf numFmtId="164" fontId="16" fillId="0" borderId="0" xfId="1" applyNumberFormat="1" applyFont="1" applyFill="1" applyBorder="1" applyAlignment="1">
      <alignment readingOrder="2"/>
    </xf>
    <xf numFmtId="0" fontId="16" fillId="0" borderId="24" xfId="3" applyFont="1" applyFill="1" applyBorder="1" applyAlignment="1">
      <alignment readingOrder="2"/>
    </xf>
    <xf numFmtId="10" fontId="17" fillId="0" borderId="0" xfId="2" applyNumberFormat="1" applyFont="1" applyBorder="1"/>
    <xf numFmtId="0" fontId="16" fillId="0" borderId="24" xfId="3" applyFont="1" applyFill="1" applyBorder="1" applyAlignment="1">
      <alignment wrapText="1" readingOrder="2"/>
    </xf>
    <xf numFmtId="164" fontId="15" fillId="0" borderId="1" xfId="1" applyNumberFormat="1" applyFont="1" applyFill="1" applyBorder="1" applyAlignment="1"/>
    <xf numFmtId="164" fontId="15" fillId="0" borderId="1" xfId="1" applyNumberFormat="1" applyFont="1" applyFill="1" applyBorder="1" applyAlignment="1">
      <alignment readingOrder="2"/>
    </xf>
    <xf numFmtId="0" fontId="15" fillId="0" borderId="1" xfId="3" applyFont="1" applyFill="1" applyBorder="1" applyAlignment="1">
      <alignment readingOrder="2"/>
    </xf>
    <xf numFmtId="169" fontId="17" fillId="0" borderId="0" xfId="2" applyNumberFormat="1" applyFont="1" applyBorder="1"/>
    <xf numFmtId="164" fontId="16" fillId="0" borderId="25" xfId="1" applyNumberFormat="1" applyFont="1" applyFill="1" applyBorder="1" applyAlignment="1"/>
    <xf numFmtId="164" fontId="16" fillId="0" borderId="26" xfId="1" applyNumberFormat="1" applyFont="1" applyFill="1" applyBorder="1" applyAlignment="1">
      <alignment readingOrder="2"/>
    </xf>
    <xf numFmtId="0" fontId="15" fillId="0" borderId="27" xfId="3" applyFont="1" applyFill="1" applyBorder="1" applyAlignment="1">
      <alignment readingOrder="2"/>
    </xf>
    <xf numFmtId="164" fontId="16" fillId="0" borderId="2" xfId="1" applyNumberFormat="1" applyFont="1" applyFill="1" applyBorder="1" applyAlignment="1"/>
    <xf numFmtId="164" fontId="16" fillId="0" borderId="3" xfId="1" applyNumberFormat="1" applyFont="1" applyFill="1" applyBorder="1" applyAlignment="1">
      <alignment readingOrder="2"/>
    </xf>
    <xf numFmtId="0" fontId="15" fillId="0" borderId="4" xfId="3" applyFont="1" applyFill="1" applyBorder="1" applyAlignment="1">
      <alignment readingOrder="2"/>
    </xf>
    <xf numFmtId="0" fontId="16" fillId="0" borderId="8" xfId="3" applyFont="1" applyFill="1" applyBorder="1" applyAlignment="1">
      <alignment wrapText="1" readingOrder="2"/>
    </xf>
    <xf numFmtId="164" fontId="16" fillId="0" borderId="28" xfId="1" applyNumberFormat="1" applyFont="1" applyFill="1" applyBorder="1" applyAlignment="1"/>
    <xf numFmtId="164" fontId="16" fillId="0" borderId="29" xfId="1" applyNumberFormat="1" applyFont="1" applyFill="1" applyBorder="1" applyAlignment="1">
      <alignment readingOrder="2"/>
    </xf>
    <xf numFmtId="0" fontId="16" fillId="0" borderId="30" xfId="3" applyFont="1" applyFill="1" applyBorder="1" applyAlignment="1">
      <alignment wrapText="1" readingOrder="2"/>
    </xf>
    <xf numFmtId="170" fontId="2" fillId="0" borderId="0" xfId="1" applyNumberFormat="1" applyFont="1" applyBorder="1"/>
    <xf numFmtId="164" fontId="15" fillId="0" borderId="1" xfId="1" applyNumberFormat="1" applyFont="1" applyFill="1" applyBorder="1"/>
    <xf numFmtId="0" fontId="15" fillId="0" borderId="1" xfId="3" applyFont="1" applyFill="1" applyBorder="1"/>
    <xf numFmtId="164" fontId="16" fillId="0" borderId="0" xfId="1" applyNumberFormat="1" applyFont="1" applyFill="1" applyBorder="1"/>
    <xf numFmtId="0" fontId="16" fillId="0" borderId="0" xfId="3" applyFont="1" applyFill="1" applyBorder="1"/>
    <xf numFmtId="0" fontId="15" fillId="0" borderId="0" xfId="3" applyFont="1" applyFill="1" applyBorder="1" applyAlignment="1">
      <alignment readingOrder="2"/>
    </xf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0" fontId="2" fillId="0" borderId="3" xfId="3" applyFont="1" applyFill="1" applyBorder="1"/>
    <xf numFmtId="10" fontId="2" fillId="0" borderId="0" xfId="2" applyNumberFormat="1" applyFont="1" applyBorder="1"/>
    <xf numFmtId="0" fontId="2" fillId="0" borderId="0" xfId="3" applyAlignment="1">
      <alignment horizontal="right" readingOrder="2"/>
    </xf>
    <xf numFmtId="167" fontId="2" fillId="0" borderId="0" xfId="3" applyNumberFormat="1" applyFont="1"/>
    <xf numFmtId="4" fontId="2" fillId="0" borderId="0" xfId="3" applyNumberFormat="1" applyFont="1" applyFill="1" applyBorder="1"/>
    <xf numFmtId="0" fontId="2" fillId="0" borderId="0" xfId="3" applyFont="1" applyFill="1" applyBorder="1"/>
    <xf numFmtId="0" fontId="2" fillId="0" borderId="0" xfId="3" applyFont="1" applyFill="1" applyAlignment="1">
      <alignment readingOrder="2"/>
    </xf>
    <xf numFmtId="0" fontId="1" fillId="0" borderId="0" xfId="4" applyFont="1" applyFill="1" applyBorder="1" applyAlignment="1">
      <alignment horizontal="center"/>
    </xf>
    <xf numFmtId="4" fontId="3" fillId="0" borderId="0" xfId="3" applyNumberFormat="1" applyFont="1" applyAlignment="1">
      <alignment horizontal="center" readingOrder="2"/>
    </xf>
    <xf numFmtId="0" fontId="5" fillId="0" borderId="0" xfId="3" applyFont="1" applyAlignment="1">
      <alignment horizontal="center" vertical="top"/>
    </xf>
    <xf numFmtId="0" fontId="10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20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14" fontId="14" fillId="0" borderId="1" xfId="3" applyNumberFormat="1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/>
    </xf>
    <xf numFmtId="0" fontId="2" fillId="0" borderId="0" xfId="3" applyFont="1" applyAlignment="1">
      <alignment horizontal="right" readingOrder="2"/>
    </xf>
  </cellXfs>
  <cellStyles count="9">
    <cellStyle name="Comma" xfId="1" builtinId="3"/>
    <cellStyle name="Currency [0] _laroux" xfId="5"/>
    <cellStyle name="Header1" xfId="6"/>
    <cellStyle name="Header2" xfId="7"/>
    <cellStyle name="new" xfId="8"/>
    <cellStyle name="Normal" xfId="0" builtinId="0"/>
    <cellStyle name="Normal_had1201" xfId="3"/>
    <cellStyle name="Normal_TNUAA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1202\Vatika\Vat1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iss\Local%20Settings\Temporary%20Internet%20Files\Content.Outlook\8UK1E18U\&#1511;&#1497;&#1489;&#1493;&#1510;&#1497;&#1501;\&#1512;&#1490;&#1489;&#1492;\2006\&#1502;&#1493;&#1491;&#1500;%20&#1512;&#1490;&#1489;&#1492;%20-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iss\Local%20Settings\Temporary%20Internet%20Files\Content.Outlook\8UK1E18U\altshulerKlalit06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etPei (2)"/>
      <sheetName val="NetPei"/>
      <sheetName val="NetPen"/>
      <sheetName val="Q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ZakaiHadpasa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  <sheetName val="גיליון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</sheetData>
      <sheetData sheetId="7">
        <row r="23">
          <cell r="F23">
            <v>0</v>
          </cell>
        </row>
        <row r="31">
          <cell r="F31">
            <v>0</v>
          </cell>
        </row>
        <row r="34">
          <cell r="F34">
            <v>0</v>
          </cell>
        </row>
        <row r="37">
          <cell r="H37">
            <v>0</v>
          </cell>
        </row>
      </sheetData>
      <sheetData sheetId="8">
        <row r="15">
          <cell r="F15">
            <v>14000</v>
          </cell>
        </row>
        <row r="16">
          <cell r="F16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9">
        <row r="22">
          <cell r="F22">
            <v>0</v>
          </cell>
        </row>
        <row r="23">
          <cell r="F23">
            <v>0</v>
          </cell>
        </row>
        <row r="24">
          <cell r="H24">
            <v>0</v>
          </cell>
        </row>
        <row r="31">
          <cell r="F31">
            <v>0</v>
          </cell>
        </row>
        <row r="32">
          <cell r="F32">
            <v>0</v>
          </cell>
          <cell r="H32">
            <v>0</v>
          </cell>
        </row>
      </sheetData>
      <sheetData sheetId="10"/>
      <sheetData sheetId="11"/>
      <sheetData sheetId="12">
        <row r="2">
          <cell r="AE2">
            <v>9.6912389111236785E-2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גיליון28">
    <pageSetUpPr fitToPage="1"/>
  </sheetPr>
  <dimension ref="C7:AD58"/>
  <sheetViews>
    <sheetView showGridLines="0" tabSelected="1" zoomScale="75" workbookViewId="0">
      <selection activeCell="K13" sqref="K13"/>
    </sheetView>
  </sheetViews>
  <sheetFormatPr defaultRowHeight="12.75"/>
  <cols>
    <col min="3" max="3" width="9.85546875" bestFit="1" customWidth="1"/>
    <col min="4" max="4" width="11" bestFit="1" customWidth="1"/>
    <col min="5" max="5" width="15.140625" customWidth="1"/>
    <col min="6" max="6" width="15.140625" bestFit="1" customWidth="1"/>
    <col min="7" max="7" width="21.140625" customWidth="1"/>
    <col min="8" max="8" width="14.5703125" bestFit="1" customWidth="1"/>
    <col min="9" max="9" width="18" bestFit="1" customWidth="1"/>
    <col min="10" max="10" width="26.85546875" customWidth="1"/>
    <col min="11" max="11" width="19.85546875" customWidth="1"/>
  </cols>
  <sheetData>
    <row r="7" spans="4:30" ht="20.25">
      <c r="E7" s="140" t="s">
        <v>0</v>
      </c>
      <c r="F7" s="140"/>
      <c r="G7" s="140"/>
      <c r="H7" s="140"/>
      <c r="I7" s="140"/>
      <c r="J7" s="140"/>
      <c r="K7" s="1"/>
      <c r="L7" s="1"/>
      <c r="M7" s="1"/>
    </row>
    <row r="8" spans="4:30" ht="16.5">
      <c r="E8" s="141" t="s">
        <v>1</v>
      </c>
      <c r="F8" s="141"/>
      <c r="G8" s="141"/>
      <c r="H8" s="141"/>
      <c r="I8" s="141"/>
      <c r="J8" s="141"/>
      <c r="K8" s="2"/>
      <c r="L8" s="2"/>
      <c r="M8" s="2"/>
    </row>
    <row r="9" spans="4:30" ht="16.5">
      <c r="E9" s="3"/>
      <c r="F9" s="3"/>
      <c r="G9" s="4"/>
      <c r="H9" s="3"/>
      <c r="I9" s="3"/>
      <c r="J9" s="2"/>
      <c r="K9" s="4"/>
    </row>
    <row r="10" spans="4:30" ht="16.5">
      <c r="E10" s="5"/>
      <c r="F10" s="5"/>
      <c r="G10" s="4"/>
      <c r="H10" s="5"/>
      <c r="I10" s="5"/>
      <c r="J10" s="6"/>
      <c r="K10" s="4"/>
      <c r="AD10">
        <v>0</v>
      </c>
    </row>
    <row r="11" spans="4:30" ht="18">
      <c r="E11" s="7" t="s">
        <v>2</v>
      </c>
      <c r="F11" s="7" t="s">
        <v>3</v>
      </c>
      <c r="G11" s="8" t="s">
        <v>4</v>
      </c>
      <c r="H11" s="7" t="s">
        <v>2</v>
      </c>
      <c r="I11" s="7" t="str">
        <f>F11</f>
        <v>6/2013</v>
      </c>
      <c r="J11" s="8" t="s">
        <v>5</v>
      </c>
    </row>
    <row r="12" spans="4:30" ht="16.5">
      <c r="E12" s="9"/>
      <c r="F12" s="10"/>
      <c r="G12" s="11"/>
      <c r="H12" s="9"/>
      <c r="I12" s="12"/>
      <c r="J12" s="13"/>
    </row>
    <row r="13" spans="4:30" ht="16.5">
      <c r="E13" s="14"/>
      <c r="F13" s="15"/>
      <c r="G13" s="16"/>
      <c r="H13" s="14"/>
      <c r="I13" s="17"/>
      <c r="J13" s="18"/>
    </row>
    <row r="14" spans="4:30" ht="49.5">
      <c r="D14" s="19"/>
      <c r="E14" s="20">
        <v>11613</v>
      </c>
      <c r="F14" s="21">
        <f>++ROUND([4]HalukatOdafim!F15-F16,0)</f>
        <v>14000</v>
      </c>
      <c r="G14" s="22" t="s">
        <v>6</v>
      </c>
      <c r="H14" s="23">
        <v>11613</v>
      </c>
      <c r="I14" s="24">
        <f>+ROUND(F14+F15+F16,0)</f>
        <v>14000</v>
      </c>
      <c r="J14" s="25" t="s">
        <v>7</v>
      </c>
    </row>
    <row r="15" spans="4:30" ht="16.5">
      <c r="D15" s="19"/>
      <c r="E15" s="20">
        <v>0</v>
      </c>
      <c r="F15" s="21">
        <f>+ROUND([4]HalukatOdafim!F16,0)</f>
        <v>0</v>
      </c>
      <c r="G15" s="26" t="s">
        <v>8</v>
      </c>
      <c r="H15" s="27"/>
      <c r="I15" s="28"/>
      <c r="J15" s="18"/>
    </row>
    <row r="16" spans="4:30" ht="33">
      <c r="D16" s="19"/>
      <c r="E16" s="20">
        <v>0</v>
      </c>
      <c r="F16" s="21">
        <v>0</v>
      </c>
      <c r="G16" s="26" t="s">
        <v>9</v>
      </c>
      <c r="H16" s="27"/>
      <c r="I16" s="28"/>
      <c r="J16" s="25"/>
    </row>
    <row r="17" spans="3:11" ht="16.5">
      <c r="D17" s="19"/>
      <c r="E17" s="29"/>
      <c r="F17" s="30"/>
      <c r="G17" s="31"/>
      <c r="H17" s="32"/>
      <c r="I17" s="31"/>
      <c r="J17" s="33"/>
    </row>
    <row r="18" spans="3:11" ht="16.5" hidden="1">
      <c r="E18" s="29"/>
      <c r="F18" s="30"/>
      <c r="G18" s="34" t="s">
        <v>10</v>
      </c>
      <c r="H18" s="35"/>
      <c r="I18" s="36"/>
      <c r="J18" s="33"/>
      <c r="K18" s="37"/>
    </row>
    <row r="19" spans="3:11" ht="16.5" hidden="1">
      <c r="D19" s="19"/>
      <c r="E19" s="29">
        <v>0</v>
      </c>
      <c r="F19" s="30">
        <v>0</v>
      </c>
      <c r="G19" s="38" t="s">
        <v>11</v>
      </c>
      <c r="H19" s="23"/>
      <c r="I19" s="24"/>
      <c r="J19" s="25"/>
      <c r="K19" s="39"/>
    </row>
    <row r="20" spans="3:11" ht="16.5" hidden="1">
      <c r="D20" s="19"/>
      <c r="E20" s="29">
        <v>0</v>
      </c>
      <c r="F20" s="30">
        <v>0</v>
      </c>
      <c r="G20" s="38" t="s">
        <v>12</v>
      </c>
      <c r="H20" s="23"/>
      <c r="I20" s="24"/>
      <c r="J20" s="25"/>
      <c r="K20" s="39"/>
    </row>
    <row r="21" spans="3:11" ht="16.5" hidden="1">
      <c r="D21" s="19"/>
      <c r="E21" s="29">
        <v>0</v>
      </c>
      <c r="F21" s="30">
        <v>0</v>
      </c>
      <c r="G21" s="38" t="s">
        <v>13</v>
      </c>
      <c r="H21" s="23"/>
      <c r="I21" s="24"/>
      <c r="J21" s="25"/>
      <c r="K21" s="39"/>
    </row>
    <row r="22" spans="3:11" ht="18.75" hidden="1">
      <c r="D22" s="19"/>
      <c r="E22" s="40">
        <v>0</v>
      </c>
      <c r="F22" s="41">
        <f>+[4]DohTesuaa!F22</f>
        <v>0</v>
      </c>
      <c r="G22" s="42" t="s">
        <v>14</v>
      </c>
      <c r="H22" s="23"/>
      <c r="I22" s="24"/>
      <c r="J22" s="25"/>
      <c r="K22" s="39"/>
    </row>
    <row r="23" spans="3:11" ht="16.5" hidden="1">
      <c r="D23" s="19"/>
      <c r="E23" s="43">
        <v>0</v>
      </c>
      <c r="F23" s="44">
        <f>SUM(F19:F22)</f>
        <v>0</v>
      </c>
      <c r="G23" s="34" t="s">
        <v>15</v>
      </c>
      <c r="H23" s="23"/>
      <c r="I23" s="24"/>
      <c r="J23" s="25"/>
      <c r="K23" s="39"/>
    </row>
    <row r="24" spans="3:11" ht="66" hidden="1">
      <c r="D24" s="19"/>
      <c r="E24" s="29">
        <v>0</v>
      </c>
      <c r="F24" s="30">
        <v>0</v>
      </c>
      <c r="G24" s="45" t="s">
        <v>16</v>
      </c>
      <c r="H24" s="29">
        <v>0</v>
      </c>
      <c r="I24" s="46">
        <f>+ROUND([4]DohTesuaa!H24,0)</f>
        <v>0</v>
      </c>
      <c r="J24" s="25" t="s">
        <v>17</v>
      </c>
    </row>
    <row r="25" spans="3:11" ht="16.5">
      <c r="D25" s="19"/>
      <c r="E25" s="20"/>
      <c r="F25" s="21"/>
      <c r="G25" s="47"/>
      <c r="H25" s="32"/>
      <c r="I25" s="31"/>
      <c r="J25" s="33"/>
    </row>
    <row r="26" spans="3:11" ht="16.5">
      <c r="D26" s="19"/>
      <c r="E26" s="29"/>
      <c r="F26" s="30"/>
      <c r="G26" s="48" t="s">
        <v>18</v>
      </c>
      <c r="H26" s="35"/>
      <c r="I26" s="36"/>
      <c r="J26" s="33"/>
    </row>
    <row r="27" spans="3:11" ht="16.5">
      <c r="D27" s="19"/>
      <c r="E27" s="29">
        <v>0</v>
      </c>
      <c r="F27" s="30">
        <v>0</v>
      </c>
      <c r="G27" s="38" t="s">
        <v>11</v>
      </c>
      <c r="H27" s="29"/>
      <c r="I27" s="46"/>
      <c r="J27" s="25"/>
    </row>
    <row r="28" spans="3:11" ht="16.5">
      <c r="D28" s="19"/>
      <c r="E28" s="29">
        <v>0</v>
      </c>
      <c r="F28" s="30">
        <v>0</v>
      </c>
      <c r="G28" s="38" t="s">
        <v>12</v>
      </c>
      <c r="H28" s="29"/>
      <c r="I28" s="46"/>
      <c r="J28" s="25"/>
    </row>
    <row r="29" spans="3:11" ht="16.5">
      <c r="D29" s="19"/>
      <c r="E29" s="29">
        <v>0</v>
      </c>
      <c r="F29" s="30">
        <v>0</v>
      </c>
      <c r="G29" s="38" t="s">
        <v>13</v>
      </c>
      <c r="H29" s="29"/>
      <c r="I29" s="46"/>
      <c r="J29" s="25"/>
    </row>
    <row r="30" spans="3:11" ht="18.75">
      <c r="D30" s="19"/>
      <c r="E30" s="40">
        <v>0</v>
      </c>
      <c r="F30" s="41">
        <v>0</v>
      </c>
      <c r="G30" s="42" t="s">
        <v>14</v>
      </c>
      <c r="H30" s="29"/>
      <c r="I30" s="46"/>
      <c r="J30" s="25"/>
    </row>
    <row r="31" spans="3:11" ht="16.5">
      <c r="C31" s="49"/>
      <c r="D31" s="19"/>
      <c r="E31" s="43">
        <v>0</v>
      </c>
      <c r="F31" s="44">
        <f>SUM(F27:F30)</f>
        <v>0</v>
      </c>
      <c r="G31" s="34" t="s">
        <v>15</v>
      </c>
      <c r="H31" s="29"/>
      <c r="I31" s="46"/>
      <c r="J31" s="25"/>
    </row>
    <row r="32" spans="3:11" ht="66">
      <c r="D32" s="19"/>
      <c r="E32" s="20">
        <v>0</v>
      </c>
      <c r="F32" s="21">
        <v>0</v>
      </c>
      <c r="G32" s="45" t="s">
        <v>19</v>
      </c>
      <c r="H32" s="29">
        <v>0</v>
      </c>
      <c r="I32" s="46">
        <f>+ROUND([4]DohTesuaa!H32,0)</f>
        <v>0</v>
      </c>
      <c r="J32" s="25" t="s">
        <v>20</v>
      </c>
    </row>
    <row r="33" spans="4:10" ht="16.5">
      <c r="D33" s="19"/>
      <c r="E33" s="20"/>
      <c r="F33" s="21"/>
      <c r="G33" s="47"/>
      <c r="H33" s="32"/>
      <c r="I33" s="31"/>
      <c r="J33" s="33"/>
    </row>
    <row r="34" spans="4:10" ht="16.5">
      <c r="D34" s="19"/>
      <c r="E34" s="20">
        <v>0</v>
      </c>
      <c r="F34" s="21">
        <f>+F36-F32-F31-F24-F23-F15-F14-F16</f>
        <v>0</v>
      </c>
      <c r="G34" s="47" t="s">
        <v>21</v>
      </c>
      <c r="H34" s="32"/>
      <c r="I34" s="31"/>
      <c r="J34" s="33"/>
    </row>
    <row r="35" spans="4:10" ht="16.5">
      <c r="D35" s="19"/>
      <c r="E35" s="50"/>
      <c r="F35" s="51"/>
      <c r="G35" s="52"/>
      <c r="H35" s="53"/>
      <c r="I35" s="52"/>
      <c r="J35" s="54"/>
    </row>
    <row r="36" spans="4:10" ht="17.25" thickBot="1">
      <c r="D36" s="21"/>
      <c r="E36" s="55">
        <v>11613</v>
      </c>
      <c r="F36" s="55">
        <f>+I36</f>
        <v>14000</v>
      </c>
      <c r="G36" s="56" t="s">
        <v>22</v>
      </c>
      <c r="H36" s="55">
        <v>11613</v>
      </c>
      <c r="I36" s="55">
        <f>+I32+I24+I14</f>
        <v>14000</v>
      </c>
      <c r="J36" s="57" t="s">
        <v>23</v>
      </c>
    </row>
    <row r="37" spans="4:10" ht="16.5">
      <c r="D37" s="58"/>
      <c r="E37" s="59"/>
      <c r="F37" s="60"/>
      <c r="G37" s="61"/>
      <c r="H37" s="61"/>
      <c r="I37" s="61"/>
    </row>
    <row r="38" spans="4:10" ht="16.5">
      <c r="D38" s="62"/>
      <c r="E38" s="63"/>
      <c r="F38" s="64"/>
      <c r="G38" s="65"/>
      <c r="H38" s="65"/>
      <c r="I38" s="66"/>
      <c r="J38" s="65"/>
    </row>
    <row r="39" spans="4:10" ht="15.75" customHeight="1">
      <c r="D39" s="62"/>
      <c r="E39" s="142" t="s">
        <v>24</v>
      </c>
      <c r="F39" s="142"/>
      <c r="G39" s="142"/>
      <c r="H39" s="142"/>
      <c r="I39" s="142"/>
      <c r="J39" s="142"/>
    </row>
    <row r="40" spans="4:10" ht="16.5">
      <c r="D40" s="67"/>
      <c r="E40" s="68"/>
      <c r="G40" s="69"/>
      <c r="H40" s="70"/>
      <c r="I40" s="71"/>
      <c r="J40" s="70"/>
    </row>
    <row r="41" spans="4:10" ht="16.5">
      <c r="D41" s="67"/>
      <c r="E41" s="72"/>
      <c r="F41" s="72">
        <f>[4]DohRaioni!H37</f>
        <v>0</v>
      </c>
      <c r="G41" s="70"/>
      <c r="H41" s="70"/>
      <c r="I41" s="61"/>
      <c r="J41" s="70" t="s">
        <v>25</v>
      </c>
    </row>
    <row r="42" spans="4:10" ht="16.5" hidden="1">
      <c r="D42" s="62"/>
      <c r="E42" s="72"/>
      <c r="F42" s="72">
        <f>+[4]TazrimPenZakai!AE2-1</f>
        <v>-0.90308761088876321</v>
      </c>
      <c r="G42" s="70"/>
      <c r="H42" s="70"/>
      <c r="I42" s="70"/>
      <c r="J42" s="70" t="s">
        <v>26</v>
      </c>
    </row>
    <row r="43" spans="4:10" ht="16.5">
      <c r="D43" s="62"/>
      <c r="E43" s="68"/>
      <c r="F43" s="72"/>
      <c r="G43" s="70"/>
      <c r="H43" s="70"/>
      <c r="I43" s="70"/>
      <c r="J43" s="70"/>
    </row>
    <row r="44" spans="4:10" ht="16.5">
      <c r="E44" s="72"/>
      <c r="F44" s="70"/>
      <c r="G44" s="70"/>
      <c r="H44" s="70"/>
      <c r="I44" s="73"/>
      <c r="J44" s="74"/>
    </row>
    <row r="45" spans="4:10" ht="16.5">
      <c r="E45" s="75"/>
      <c r="F45" s="76"/>
      <c r="G45" s="76"/>
      <c r="H45" s="76"/>
      <c r="I45" s="76"/>
      <c r="J45" s="76"/>
    </row>
    <row r="46" spans="4:10" ht="16.5">
      <c r="E46" s="70"/>
      <c r="F46" s="75"/>
      <c r="G46" s="75"/>
      <c r="H46" s="75"/>
      <c r="I46" s="75"/>
      <c r="J46" s="75"/>
    </row>
    <row r="47" spans="4:10" ht="16.5">
      <c r="E47" s="70"/>
      <c r="F47" s="70"/>
      <c r="G47" s="143" t="s">
        <v>27</v>
      </c>
      <c r="H47" s="144"/>
      <c r="I47" s="70"/>
      <c r="J47" s="70"/>
    </row>
    <row r="48" spans="4:10" ht="15">
      <c r="E48" s="65"/>
      <c r="F48" s="65"/>
      <c r="G48" s="145" t="s">
        <v>28</v>
      </c>
      <c r="H48" s="145"/>
      <c r="I48" s="65"/>
      <c r="J48" s="65"/>
    </row>
    <row r="49" spans="5:10" ht="15">
      <c r="E49" s="65"/>
      <c r="F49" s="65"/>
      <c r="G49" s="145"/>
      <c r="H49" s="145"/>
      <c r="I49" s="65"/>
      <c r="J49" s="77">
        <v>41508</v>
      </c>
    </row>
    <row r="50" spans="5:10" ht="15">
      <c r="E50" s="65"/>
      <c r="F50" s="65"/>
      <c r="G50" s="65"/>
      <c r="H50" s="65"/>
      <c r="I50" s="65"/>
      <c r="J50" s="65"/>
    </row>
    <row r="51" spans="5:10" ht="15">
      <c r="E51" s="65"/>
      <c r="F51" s="65"/>
      <c r="G51" s="65"/>
      <c r="H51" s="65"/>
      <c r="I51" s="65"/>
      <c r="J51" s="65"/>
    </row>
    <row r="52" spans="5:10" ht="15">
      <c r="E52" s="65"/>
      <c r="F52" s="65"/>
      <c r="G52" s="65"/>
      <c r="H52" s="65"/>
      <c r="I52" s="65"/>
      <c r="J52" s="65"/>
    </row>
    <row r="53" spans="5:10" ht="15">
      <c r="E53" s="65"/>
      <c r="F53" s="65"/>
      <c r="G53" s="65"/>
      <c r="H53" s="65"/>
      <c r="I53" s="65"/>
      <c r="J53" s="65"/>
    </row>
    <row r="54" spans="5:10" ht="15">
      <c r="E54" s="65"/>
      <c r="F54" s="65"/>
      <c r="G54" s="65"/>
      <c r="H54" s="65"/>
      <c r="I54" s="65"/>
      <c r="J54" s="65"/>
    </row>
    <row r="55" spans="5:10" ht="15">
      <c r="E55" s="65"/>
      <c r="F55" s="65"/>
      <c r="G55" s="65"/>
      <c r="H55" s="65"/>
      <c r="I55" s="65"/>
      <c r="J55" s="65"/>
    </row>
    <row r="56" spans="5:10" ht="15">
      <c r="E56" s="65"/>
      <c r="F56" s="65"/>
      <c r="G56" s="65"/>
      <c r="H56" s="65"/>
      <c r="I56" s="65"/>
      <c r="J56" s="65"/>
    </row>
    <row r="57" spans="5:10" ht="15">
      <c r="E57" s="65"/>
      <c r="F57" s="65"/>
      <c r="G57" s="65"/>
      <c r="H57" s="65"/>
      <c r="I57" s="65"/>
      <c r="J57" s="65"/>
    </row>
    <row r="58" spans="5:10" ht="15">
      <c r="E58" s="65"/>
      <c r="F58" s="65"/>
      <c r="G58" s="65"/>
      <c r="H58" s="65"/>
      <c r="I58" s="65"/>
      <c r="J58" s="65"/>
    </row>
  </sheetData>
  <mergeCells count="6">
    <mergeCell ref="G49:H49"/>
    <mergeCell ref="E7:J7"/>
    <mergeCell ref="E8:J8"/>
    <mergeCell ref="E39:J39"/>
    <mergeCell ref="G47:H47"/>
    <mergeCell ref="G48:H48"/>
  </mergeCells>
  <printOptions horizontalCentered="1"/>
  <pageMargins left="0.74803149606299213" right="0.74803149606299213" top="0.42" bottom="0.31496062992125984" header="0.26" footer="0.39370078740157483"/>
  <pageSetup scale="75" firstPageNumber="13" orientation="portrait" useFirstPageNumber="1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גיליון34">
    <pageSetUpPr fitToPage="1"/>
  </sheetPr>
  <dimension ref="A1:AD35"/>
  <sheetViews>
    <sheetView topLeftCell="C1" zoomScale="90" workbookViewId="0">
      <selection activeCell="J50" sqref="J50"/>
    </sheetView>
  </sheetViews>
  <sheetFormatPr defaultColWidth="11.42578125" defaultRowHeight="16.5"/>
  <cols>
    <col min="1" max="1" width="16" style="6" customWidth="1"/>
    <col min="2" max="2" width="9.85546875" style="6" customWidth="1"/>
    <col min="3" max="3" width="16.140625" style="6" bestFit="1" customWidth="1"/>
    <col min="4" max="4" width="19" style="6" bestFit="1" customWidth="1"/>
    <col min="5" max="5" width="15.140625" style="5" customWidth="1"/>
    <col min="6" max="6" width="12.28515625" style="6" customWidth="1"/>
    <col min="7" max="7" width="14.5703125" style="6" customWidth="1"/>
    <col min="8" max="8" width="55.5703125" style="80" customWidth="1"/>
    <col min="9" max="16384" width="11.42578125" style="6"/>
  </cols>
  <sheetData>
    <row r="1" spans="1:30">
      <c r="A1" s="78"/>
      <c r="B1" s="79"/>
    </row>
    <row r="2" spans="1:30">
      <c r="A2" s="78"/>
      <c r="B2" s="79"/>
    </row>
    <row r="3" spans="1:30">
      <c r="A3" s="78"/>
      <c r="B3" s="79"/>
    </row>
    <row r="4" spans="1:30">
      <c r="A4" s="78"/>
      <c r="B4" s="79"/>
      <c r="E4" s="81"/>
      <c r="F4" s="82"/>
      <c r="G4" s="82"/>
      <c r="H4" s="83"/>
    </row>
    <row r="5" spans="1:30">
      <c r="B5" s="79"/>
      <c r="E5" s="81"/>
      <c r="F5" s="82"/>
      <c r="G5" s="82"/>
      <c r="H5" s="83"/>
    </row>
    <row r="6" spans="1:30" ht="22.5" customHeight="1">
      <c r="D6" s="82"/>
      <c r="E6" s="146" t="s">
        <v>29</v>
      </c>
      <c r="F6" s="146"/>
      <c r="G6" s="146"/>
      <c r="H6" s="147"/>
    </row>
    <row r="7" spans="1:30" ht="19.5" customHeight="1">
      <c r="D7" s="82"/>
      <c r="E7" s="148"/>
      <c r="F7" s="148"/>
      <c r="G7" s="148"/>
      <c r="H7" s="148"/>
    </row>
    <row r="8" spans="1:30">
      <c r="D8" s="82"/>
      <c r="E8" s="84"/>
      <c r="F8" s="85"/>
      <c r="G8" s="85"/>
      <c r="H8" s="85"/>
    </row>
    <row r="9" spans="1:30" ht="25.5" customHeight="1">
      <c r="D9" s="86"/>
      <c r="E9" s="149" t="s">
        <v>30</v>
      </c>
      <c r="F9" s="150"/>
      <c r="G9" s="150"/>
      <c r="H9" s="150"/>
    </row>
    <row r="10" spans="1:30" ht="65.25" customHeight="1">
      <c r="D10" s="87"/>
      <c r="E10" s="88" t="s">
        <v>31</v>
      </c>
      <c r="F10" s="88" t="s">
        <v>32</v>
      </c>
      <c r="G10" s="88" t="s">
        <v>33</v>
      </c>
      <c r="H10" s="89"/>
      <c r="AD10" s="6">
        <v>0</v>
      </c>
    </row>
    <row r="11" spans="1:30" ht="35.25" customHeight="1">
      <c r="B11" s="61"/>
      <c r="C11" s="61"/>
      <c r="D11" s="90"/>
      <c r="E11" s="91"/>
      <c r="F11" s="92"/>
      <c r="G11" s="93"/>
      <c r="H11" s="94" t="s">
        <v>34</v>
      </c>
    </row>
    <row r="12" spans="1:30" ht="18.75">
      <c r="A12" s="95"/>
      <c r="B12" s="61"/>
      <c r="C12" s="61"/>
      <c r="D12" s="90"/>
      <c r="E12" s="96"/>
      <c r="F12" s="97"/>
      <c r="G12" s="98"/>
      <c r="H12" s="99"/>
    </row>
    <row r="13" spans="1:30" ht="18.75">
      <c r="B13" s="100"/>
      <c r="C13" s="101"/>
      <c r="D13" s="102"/>
      <c r="E13" s="96">
        <f>+G13-F13</f>
        <v>0</v>
      </c>
      <c r="F13" s="103">
        <v>0</v>
      </c>
      <c r="G13" s="103">
        <v>0</v>
      </c>
      <c r="H13" s="99" t="s">
        <v>35</v>
      </c>
    </row>
    <row r="14" spans="1:30" ht="18.75">
      <c r="B14" s="100"/>
      <c r="C14" s="101"/>
      <c r="D14" s="104"/>
      <c r="E14" s="96">
        <f>+G14-F14</f>
        <v>0</v>
      </c>
      <c r="F14" s="103">
        <v>0</v>
      </c>
      <c r="G14" s="103">
        <v>0</v>
      </c>
      <c r="H14" s="99" t="s">
        <v>36</v>
      </c>
    </row>
    <row r="15" spans="1:30" ht="18.75">
      <c r="B15" s="100"/>
      <c r="C15" s="100"/>
      <c r="D15" s="104"/>
      <c r="E15" s="96">
        <v>0</v>
      </c>
      <c r="F15" s="103"/>
      <c r="G15" s="103"/>
      <c r="H15" s="99" t="s">
        <v>37</v>
      </c>
    </row>
    <row r="16" spans="1:30" ht="18.75">
      <c r="B16" s="100"/>
      <c r="C16" s="100"/>
      <c r="D16" s="104"/>
      <c r="E16" s="96">
        <v>0</v>
      </c>
      <c r="F16" s="103"/>
      <c r="G16" s="103"/>
      <c r="H16" s="99" t="s">
        <v>38</v>
      </c>
    </row>
    <row r="17" spans="2:8" ht="18.75">
      <c r="B17" s="100"/>
      <c r="C17" s="100"/>
      <c r="D17" s="104"/>
      <c r="E17" s="105">
        <v>0</v>
      </c>
      <c r="F17" s="106"/>
      <c r="G17" s="106"/>
      <c r="H17" s="107" t="s">
        <v>39</v>
      </c>
    </row>
    <row r="18" spans="2:8" ht="18.75">
      <c r="B18" s="100"/>
      <c r="C18" s="100"/>
      <c r="D18" s="108">
        <f>E18/DohSofi!$I$36</f>
        <v>0</v>
      </c>
      <c r="E18" s="105">
        <f>+E19-SUM(E13:E17)</f>
        <v>0</v>
      </c>
      <c r="F18" s="106"/>
      <c r="G18" s="106"/>
      <c r="H18" s="109" t="s">
        <v>40</v>
      </c>
    </row>
    <row r="19" spans="2:8" ht="18.75">
      <c r="B19" s="100"/>
      <c r="C19" s="100"/>
      <c r="D19" s="108">
        <f>E19/DohSofi!$I$36</f>
        <v>0</v>
      </c>
      <c r="E19" s="110">
        <f>+[4]DohRaioni!F34</f>
        <v>0</v>
      </c>
      <c r="F19" s="111"/>
      <c r="G19" s="111"/>
      <c r="H19" s="112" t="s">
        <v>41</v>
      </c>
    </row>
    <row r="20" spans="2:8" ht="18.75">
      <c r="B20" s="100"/>
      <c r="C20" s="100"/>
      <c r="D20" s="113"/>
      <c r="E20" s="114"/>
      <c r="F20" s="115"/>
      <c r="G20" s="115"/>
      <c r="H20" s="116"/>
    </row>
    <row r="21" spans="2:8" ht="18.75">
      <c r="B21" s="100"/>
      <c r="C21" s="100"/>
      <c r="D21" s="104"/>
      <c r="E21" s="117"/>
      <c r="F21" s="118"/>
      <c r="G21" s="118"/>
      <c r="H21" s="119" t="s">
        <v>42</v>
      </c>
    </row>
    <row r="22" spans="2:8" ht="38.25" customHeight="1">
      <c r="B22" s="100"/>
      <c r="C22" s="100"/>
      <c r="D22" s="104"/>
      <c r="E22" s="96">
        <f>+[4]HalukatOdafim!F23-[4]DohRaioni!F23</f>
        <v>0</v>
      </c>
      <c r="F22" s="103"/>
      <c r="G22" s="103"/>
      <c r="H22" s="120" t="s">
        <v>43</v>
      </c>
    </row>
    <row r="23" spans="2:8" ht="18.75">
      <c r="B23" s="100"/>
      <c r="C23" s="100"/>
      <c r="D23" s="104"/>
      <c r="E23" s="121">
        <f>+[4]NetKlali!I12-[4]NetKlali!I11</f>
        <v>0</v>
      </c>
      <c r="F23" s="122"/>
      <c r="G23" s="122"/>
      <c r="H23" s="123" t="s">
        <v>44</v>
      </c>
    </row>
    <row r="24" spans="2:8" ht="22.5" customHeight="1">
      <c r="B24" s="100"/>
      <c r="C24" s="100"/>
      <c r="D24" s="104"/>
      <c r="E24" s="121">
        <f>+[4]HalukatOdafim!F23-[4]DohTesuaa!F23</f>
        <v>0</v>
      </c>
      <c r="F24" s="122"/>
      <c r="G24" s="122"/>
      <c r="H24" s="123" t="s">
        <v>45</v>
      </c>
    </row>
    <row r="25" spans="2:8" ht="18.75">
      <c r="B25" s="61"/>
      <c r="C25" s="61"/>
      <c r="D25" s="124"/>
      <c r="E25" s="125">
        <f>SUM(E22:E24)</f>
        <v>0</v>
      </c>
      <c r="F25" s="125"/>
      <c r="G25" s="126"/>
      <c r="H25" s="112" t="s">
        <v>46</v>
      </c>
    </row>
    <row r="26" spans="2:8" ht="18.75">
      <c r="B26" s="61"/>
      <c r="C26" s="61"/>
      <c r="D26" s="90"/>
      <c r="E26" s="127"/>
      <c r="F26" s="127"/>
      <c r="G26" s="128"/>
      <c r="H26" s="129"/>
    </row>
    <row r="27" spans="2:8" ht="18.75">
      <c r="D27" s="82"/>
      <c r="E27" s="130"/>
      <c r="F27" s="131"/>
      <c r="G27" s="132"/>
      <c r="H27" s="119" t="s">
        <v>47</v>
      </c>
    </row>
    <row r="28" spans="2:8" ht="37.5">
      <c r="D28" s="82"/>
      <c r="E28" s="96">
        <f>+[4]HalukatOdafim!F31-[4]DohRaioni!F31</f>
        <v>0</v>
      </c>
      <c r="F28" s="103"/>
      <c r="G28" s="103"/>
      <c r="H28" s="120" t="s">
        <v>48</v>
      </c>
    </row>
    <row r="29" spans="2:8" ht="18.75">
      <c r="D29" s="133"/>
      <c r="E29" s="121">
        <f>+[4]NetKlali!I15-[4]NetKlali!I14</f>
        <v>0</v>
      </c>
      <c r="F29" s="122"/>
      <c r="G29" s="122"/>
      <c r="H29" s="123" t="s">
        <v>44</v>
      </c>
    </row>
    <row r="30" spans="2:8" ht="18.75">
      <c r="D30" s="133"/>
      <c r="E30" s="105">
        <f>+[4]HalukatOdafim!F31+0*[4]HalukatOdafim!F32-[4]DohTesuaa!F31-0*[4]DohTesuaa!F32</f>
        <v>0</v>
      </c>
      <c r="F30" s="106"/>
      <c r="G30" s="106"/>
      <c r="H30" s="123" t="s">
        <v>45</v>
      </c>
    </row>
    <row r="31" spans="2:8" ht="18.75">
      <c r="D31" s="82"/>
      <c r="E31" s="125">
        <f>SUM(E28:E30)</f>
        <v>0</v>
      </c>
      <c r="F31" s="125"/>
      <c r="G31" s="126"/>
      <c r="H31" s="112" t="s">
        <v>46</v>
      </c>
    </row>
    <row r="32" spans="2:8">
      <c r="D32" s="82"/>
      <c r="H32" s="134"/>
    </row>
    <row r="33" spans="4:8">
      <c r="D33" s="82"/>
      <c r="E33" s="135"/>
      <c r="F33" s="151"/>
      <c r="G33" s="151"/>
      <c r="H33" s="151"/>
    </row>
    <row r="34" spans="4:8">
      <c r="D34" s="82"/>
      <c r="E34" s="136"/>
      <c r="F34" s="137"/>
      <c r="G34" s="137"/>
      <c r="H34" s="138"/>
    </row>
    <row r="35" spans="4:8">
      <c r="D35" s="82"/>
      <c r="E35" s="139"/>
      <c r="F35" s="139"/>
      <c r="G35" s="139"/>
      <c r="H35" s="138"/>
    </row>
  </sheetData>
  <mergeCells count="4">
    <mergeCell ref="E6:H6"/>
    <mergeCell ref="E7:H7"/>
    <mergeCell ref="E9:H9"/>
    <mergeCell ref="F33:H33"/>
  </mergeCells>
  <pageMargins left="0.74803149606299213" right="0.74803149606299213" top="1.53" bottom="0.59055118110236227" header="0.51181102362204722" footer="0.78740157480314965"/>
  <pageSetup scale="93" firstPageNumber="25" orientation="portrait" horizontalDpi="4294967295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DohSofi</vt:lpstr>
      <vt:lpstr>TNUAA</vt:lpstr>
      <vt:lpstr>DohSofi!Print_Area</vt:lpstr>
      <vt:lpstr>TNUAA!Print_Area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iriss</cp:lastModifiedBy>
  <dcterms:created xsi:type="dcterms:W3CDTF">2013-08-08T14:38:57Z</dcterms:created>
  <dcterms:modified xsi:type="dcterms:W3CDTF">2013-08-15T08:07:34Z</dcterms:modified>
</cp:coreProperties>
</file>